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74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Plan1!$A$1:$V$72</definedName>
  </definedNames>
  <calcPr calcId="152511"/>
</workbook>
</file>

<file path=xl/calcChain.xml><?xml version="1.0" encoding="utf-8"?>
<calcChain xmlns="http://schemas.openxmlformats.org/spreadsheetml/2006/main">
  <c r="T28" i="1" l="1"/>
  <c r="S28" i="1"/>
  <c r="T27" i="1"/>
  <c r="S26" i="1" l="1"/>
  <c r="S21" i="1" l="1"/>
  <c r="F17" i="1"/>
  <c r="T29" i="1" l="1"/>
  <c r="K29" i="1"/>
  <c r="F20" i="1" l="1"/>
  <c r="N19" i="1"/>
  <c r="T31" i="1" l="1"/>
  <c r="K31" i="1"/>
  <c r="T30" i="1"/>
  <c r="F18" i="1" l="1"/>
  <c r="K30" i="1"/>
  <c r="K28" i="1"/>
  <c r="K25" i="1" l="1"/>
  <c r="N25" i="1" s="1"/>
  <c r="F27" i="1" l="1"/>
  <c r="K27" i="1" s="1"/>
  <c r="K26" i="1"/>
  <c r="N21" i="1" l="1"/>
  <c r="T21" i="1" s="1"/>
</calcChain>
</file>

<file path=xl/sharedStrings.xml><?xml version="1.0" encoding="utf-8"?>
<sst xmlns="http://schemas.openxmlformats.org/spreadsheetml/2006/main" count="254" uniqueCount="141">
  <si>
    <t>MODALIDADE / Nº LICITAÇÃO</t>
  </si>
  <si>
    <t>Nº DO CONV.</t>
  </si>
  <si>
    <t xml:space="preserve">CONCEDENTE </t>
  </si>
  <si>
    <t>REPASSE (R$)</t>
  </si>
  <si>
    <t>CONTRAPARTIDA (R$)</t>
  </si>
  <si>
    <t>CNPJ / CPF</t>
  </si>
  <si>
    <t>DATA INÍCIO</t>
  </si>
  <si>
    <t>PRAZO</t>
  </si>
  <si>
    <t>VALOR CONTRATADO (R$)</t>
  </si>
  <si>
    <t>DATA DE CONCLUSÃO / PARALIZAÇÃO</t>
  </si>
  <si>
    <t>PRAZO ADITADO</t>
  </si>
  <si>
    <t>VALOR ADITADO ACUMULADO</t>
  </si>
  <si>
    <t>REAJUSTE (R$)</t>
  </si>
  <si>
    <t>NATUREZA DA DESPESA</t>
  </si>
  <si>
    <t>VALOR MEDIDO ACUMULADO (R$)</t>
  </si>
  <si>
    <t>VALOR PAGO ACUMULADO NO PERÍODO (R$)</t>
  </si>
  <si>
    <t>VALOR PAGO ACUMULADO NA OBRA OU SERVIÇO (R$)</t>
  </si>
  <si>
    <t>VALOR PAGO ACUMULADO NO EXERCÍCIO (R$)</t>
  </si>
  <si>
    <t>SITUAÇÃO</t>
  </si>
  <si>
    <t>CONVÊNIO</t>
  </si>
  <si>
    <t>ADITIVO</t>
  </si>
  <si>
    <t>EXECUÇÃO</t>
  </si>
  <si>
    <t>MAPA DEMONSTRATIVO DE OBRAS E SERVIÇOS DE ENGENHARIA</t>
  </si>
  <si>
    <t>UNIDADE:</t>
  </si>
  <si>
    <t>EXERCÍCIO:</t>
  </si>
  <si>
    <t>PERÍODO DE REFERÊNCIA:</t>
  </si>
  <si>
    <t xml:space="preserve">                                             Responsável pela unidade</t>
  </si>
  <si>
    <t xml:space="preserve"> Ordenador de Despesa</t>
  </si>
  <si>
    <t>IDENTIFICAÇÃO DA OBRA, SERVIÇO OU AQUISIÇÃO</t>
  </si>
  <si>
    <t xml:space="preserve"> _________________________________________________________</t>
  </si>
  <si>
    <t>_________________________________________________________</t>
  </si>
  <si>
    <t xml:space="preserve">RAZÃO SOCIAL                                                               Nº DO ANO </t>
  </si>
  <si>
    <t xml:space="preserve">                                         Responsável pelo preenchimento</t>
  </si>
  <si>
    <t>90(NOVENTA) DIAS</t>
  </si>
  <si>
    <t xml:space="preserve">              CONTRATADO                                                                                                                           CONTRATO</t>
  </si>
  <si>
    <t>-</t>
  </si>
  <si>
    <t/>
  </si>
  <si>
    <t>TOMADA DE PREÇO
002/2016</t>
  </si>
  <si>
    <t>PAVIMENTAÇÃO EM PARALELEPÍPEDOS DE DIVERSAS RUAS DO BAIRRO SANTO EXPEDITO.</t>
  </si>
  <si>
    <t>FEM</t>
  </si>
  <si>
    <t>14.417.792/0001-9</t>
  </si>
  <si>
    <t>SS SERVIÇOS, LOCAÇÃO E CONSTRUÇÕES LTDA.</t>
  </si>
  <si>
    <t>060/ TERMO DE ADESÃO / 1º TERMO ADITIVO</t>
  </si>
  <si>
    <t xml:space="preserve">PAC 2 - Nº 205420/2013 PROCESSO Nº 2340007762201352 </t>
  </si>
  <si>
    <t>CONSTRUÇÃO DA COBERTA DE 1(UMA) QUADRA ESCOLAR PEQUENA- SITIO SANTO AGOSTINHO</t>
  </si>
  <si>
    <t>FNDE</t>
  </si>
  <si>
    <t>EVERTON FELIPE DA SILVA , 093.244.764-32, ENGENHEIRO CIVIL</t>
  </si>
  <si>
    <t>_________________________________________</t>
  </si>
  <si>
    <t>DANILSON CÂNDIDO GONZAGA,  058.242.024-51, PREFEITO</t>
  </si>
  <si>
    <t>____________________________________________________________</t>
  </si>
  <si>
    <t>EM EXECUÇÃO</t>
  </si>
  <si>
    <t>PREFEITURA MUNICIPAL DE FEIRA NOVA/PE</t>
  </si>
  <si>
    <t>TOMADA DE PREÇO
00001/2018</t>
  </si>
  <si>
    <t xml:space="preserve">CONSTRUÇÃO DE PAVIMENTAÇÃO EM PARALELEPÍPEDOS GRANÍTICOS EM DIVERSAS RUAS DA SEDE DO MUNICÍPIO DE FEIRA NOVA </t>
  </si>
  <si>
    <t>Nº 00002/2018  PROCESSADA NOS TERMOS DA LEI FEDERAL N° 8.666/93</t>
  </si>
  <si>
    <t>14.341.080/0001-53</t>
  </si>
  <si>
    <t>CONSTRUTORA SALU BARBOSA LTDA-EPP</t>
  </si>
  <si>
    <t xml:space="preserve">SECRETARIAS DA CIDADES </t>
  </si>
  <si>
    <t>120(CENTO E VINTE) DIAS</t>
  </si>
  <si>
    <t>TOMADA DE PREÇO
00010/2018</t>
  </si>
  <si>
    <t>DINIZ CONSULTORIA &amp; CONSTRUCOES LTDA</t>
  </si>
  <si>
    <t>02.320.452/0001-86</t>
  </si>
  <si>
    <t>360(TREZENTOS E SESSENTA) DIAS</t>
  </si>
  <si>
    <t>CONSTRUÇÃO DE UMA CRECHE, TIPO 2, PADRÃO FNDE, NO LOTEAMENTO JABS GONZAGA NO MUNICÍPIO DE FEIRA NOVA-PE.</t>
  </si>
  <si>
    <t>CONCORRÊNCIA
00001/2018</t>
  </si>
  <si>
    <t>PROCESSO Nº 23400001389201831                ID :24760</t>
  </si>
  <si>
    <t>1.552.403,39</t>
  </si>
  <si>
    <t xml:space="preserve"> HARPIA CONSTRUCAO, COMERCIO E SERVICOS EIRELI - EPP </t>
  </si>
  <si>
    <t xml:space="preserve"> 12.272.426/0001-83</t>
  </si>
  <si>
    <t>TOMADA DE PREÇO
00002/2018</t>
  </si>
  <si>
    <t>CONTRATAÇÃO DE EMPRESA PARA CONSTRUÇÃO DE PAVIMENTAÇÃO EM PARALELEPÍPEDOS GRANÍTICOS EM DIVERSAS RUAS DA SEDE DO MINICÍPIO DE FEIRA NOVA/PE</t>
  </si>
  <si>
    <t>RECURSOS PRÓPRIOS E FEM</t>
  </si>
  <si>
    <t>300(TREZENTOS) DIAS</t>
  </si>
  <si>
    <t>4.4.90.51.00</t>
  </si>
  <si>
    <t xml:space="preserve">  1º BM - R$: 46.577,42
  2ºBM - R$: 55.533,33                            3ºBM  R$ 50.628,14                   4ºBM R$ 87.351,64                      5ºBM R$ 14.453.26</t>
  </si>
  <si>
    <t xml:space="preserve">  1º BM - R$: 89.691.71
   2ºBM - R$: 18.002.66             3ºBM - R$: 20.000.81                         4ºBM - R$:47.876.91</t>
  </si>
  <si>
    <t>CAIXA</t>
  </si>
  <si>
    <t>CONTRATAÇÃO DE EMPRESA DO RAMO DE ENGENHARIA, PARA EXECUÇÃO DO SERVIÇO DE MODERNIZAÇÃO DA QUADRA POLIESPORTIVA JOSÉ ALBERTO DE BARROS, LOCALIZADA NA SEDE DO MINICÍPIO DE FEIRA NOVA/PE</t>
  </si>
  <si>
    <t>150( CENTO E CINQUENTA DIAS)</t>
  </si>
  <si>
    <t>MCIDADES  1063.503-94</t>
  </si>
  <si>
    <t>CONSTRUTORA SALU BARBOSA LTDA</t>
  </si>
  <si>
    <t>TOMADA DE PREÇO
00001/2021</t>
  </si>
  <si>
    <t>CONTRATAÇÃO DE EMPRESA OBJETIVANDO A EXECUÇÃO DOS SERVIÇOS DE PAVIMENTAÇÃO EM PARALELEPÍPEDOS GRANÍTICOS DE DIVERSAS RUAS DO MUNICIPIO DE FEIRA NOVA/PE</t>
  </si>
  <si>
    <t>TOMADA DE PREÇO
0002/2022</t>
  </si>
  <si>
    <t>60 ( SESSENTA DIAS)</t>
  </si>
  <si>
    <t>TERMO DE ADESÃO 098/2015</t>
  </si>
  <si>
    <t xml:space="preserve">LETTIERE CONSTRUÇÕES E SERVIÇOS LTDA             </t>
  </si>
  <si>
    <t>RECURSO PRÓPRIO</t>
  </si>
  <si>
    <t>40.112.067/0001-32</t>
  </si>
  <si>
    <t>CONCLUÍDA( AGUARDANDO O RECEBIMENTO DO RECURSO DO FEM PARA EFEUTUAR O PAGAMENTO)</t>
  </si>
  <si>
    <t>Contratação de empresa especializada para prestação de serviços de limpeza urbana em toda área urbana, distritos e vilas do município de Feira Nova/PE, conforme especificações do Projeto Básico.</t>
  </si>
  <si>
    <t>CONCORRENCIA
00001/2021</t>
  </si>
  <si>
    <t xml:space="preserve"> 107193738/0001-61</t>
  </si>
  <si>
    <t xml:space="preserve">LIMPAX SERVIÇOS E CONSTRUÇÕES EIRELI  </t>
  </si>
  <si>
    <t>365( TREZENTOS E SESSENTA E CINCO DIAS)</t>
  </si>
  <si>
    <t>CONCLUÍDA( AGUARDANDO A VISTORIA DA CEHAB, E RECEBIMENTO DO RECURSO PARA PAGAMENTO A EMPRESA)</t>
  </si>
  <si>
    <t>300( TREZENTOS) DIAS</t>
  </si>
  <si>
    <t>CONCLUSÃO DA CONSTRUÇÃO DA QUADRA PERTENCENTE A ESCOLA MANOEL ANTONIO DE AGUIAR, DO MUNICÍPIO DE FEIRA NOVA/PE</t>
  </si>
  <si>
    <t>JM EMPREENDIMENTOS LIMITADA</t>
  </si>
  <si>
    <t xml:space="preserve"> 132.507.681/0001-75)</t>
  </si>
  <si>
    <t>TOMADA DE PREÇO
PL 0003/2023</t>
  </si>
  <si>
    <t>120(CENTO E CINQUENTA) DIAS</t>
  </si>
  <si>
    <t>CONTRATAÇÃO DE EMPRESA DE ENGENHARIA PARA EXECUÇÃO DO SERVIÇO DE PAVIMENTAÇÃO EM PARALELEPÍPEDOS GRANÍTICOS EM DIVERSAS RUAS NO LOTEAMENTO JABS GONZAGA NO MUNICÍPIO DE FEIRA NOVA. LOTE 01, 02 E 03.</t>
  </si>
  <si>
    <t xml:space="preserve">TOMADA DE PREÇO
   00001/2023  </t>
  </si>
  <si>
    <t>180(CENTO E OITENTA) DIAS</t>
  </si>
  <si>
    <t>AMARO LUCIO RAMALHO DE SÁ, 294.425.244-53, SECRETÁRIO  DE OBRAS E SERVIÇOS PUBLICOS</t>
  </si>
  <si>
    <t>TOMADA DE PREÇO
0004/2023</t>
  </si>
  <si>
    <t>CONCUÍDA</t>
  </si>
  <si>
    <t xml:space="preserve">       1º BM - R$: 16.626,72
       2ºBM - R$: 94234,74                       3º BM - R$ 110.957,14                        4ºBM - R$: 30.850.85                              5º BM - R$ 163.579.82                        6º BM - R$ 67.825.05                             7º BM - R$ 45.70.28                             8º BM - R$ 68.861.23                            9º BM - R$ 25.298.35                             10º BM - R$ 105.237.47                   11º R$ 57.768.84                           12º R$ 7.175.19                                 13º R$ 2.290.20                                       14º R$ 20.329.70                                    15º 49.138,85                                    16º R$ 50.855,86</t>
  </si>
  <si>
    <t>1º  BM - R$: 9.357,00</t>
  </si>
  <si>
    <t xml:space="preserve"> 1º BM - R$: 48.039,18
               2ºBM - R$: 19.815,28                3º BM - R$:24.258,76
                4ºBM - R$: 44.922,12                5º BM - R$: 126.660,06
              6ºBM - R$: 98.328,35              7º BM - R$:49.884,55
                  8ºBM - R$: 14.044.19           9º BM - R$:140.373.79
              10ºBM - R$: 90713.54                     11º BM - R$:118.541.11
12ºBM - R$: 85.504.68          13ºBM - R$: 135.934.51          14ºBM - R$:79.219.88            15ºBM - R$: 84.129.88             16ºBM - R$: 74.393.24              17ºBM - R$: 20562.78       16ºBM - R$: 74.393.24              17ºBM - R$: 20562.78                 18º BM - R$: 41.550.51                 19ºBM - R$: 79.127.47                   20º  BM - R$: 31.290.03                   21º  BM - R$: 70.498.86           22º  BM - R$: 38.214,34 </t>
  </si>
  <si>
    <t xml:space="preserve">  1º BM - R$: 40.079.06
   2ºBM - R$: 42.302.32            3ºBM - R$: 40.519.80                 4ºBM - R$: 15.114.00                     5ºBM - R$: 34.890.03                   6ºBM - R$: 35.643.84                 7ºBM - R$: 15.041.20                     8ºBM - R$: 25.485.62                            9º BM - R$:40.252.70
   10ºBM - R$: 100.641.44                    11º BM - R$:40.358.56
12ºBM - R$: 100.245.64          13ºBM - R$: 24.568.95               14ºBM - R$: 30.000.00            15ºBM - R$: 31.253.01       16ºBM - R$:24.773.85       17ºBM - R$:42.993.95              18ºBM - R$: 27.238.39            19ºBM - R$: 32.500.00       20ºBM - R$:18.424.80      21ºBM - R$:9.999.54           22ºBM - R$:30.580.08              23ºBM - R$:50.283.96               24ºBM - R$:30.183.78     </t>
  </si>
  <si>
    <t xml:space="preserve">  1º BM - R$:  28.664.02                     2º BM - R$:  107494.85                 3º BM - R$: 48.223.14                              4º BM - R$ 48.661.15                   5º BM - R$: 50.734.88                            6º BM - R$ 82.189.72                       7º BM - R$ 101.579.06                 8º BM - R$ 143.023,72               9º BM - R$: 454.511,06                     </t>
  </si>
  <si>
    <t>1º BM - R$: 54.902.44                             2º BM - R$ 40207.14                           3º BM - R$ 80.951.19                             4º BM - R$ 40.686,76</t>
  </si>
  <si>
    <t>1º BM - R$ 41.991.60                        2º BM - R$ 57.742,56                         3º BM - R$  49.989,69</t>
  </si>
  <si>
    <t xml:space="preserve">LOTE  03                                                        1º BM - R$: 90.592,88                       2º BM - R$ 146.800,00                         3º BM - R$ 110.100,00                    4º BM - R$                                                   5º BM - R$: 40.641,58                          6º BM - R$ 61289,00                    7º BM - R$ 120.34278                8º BM - R$ 63.640,00                                LOTE 02                                                  1º BM - R$: 86.909,96                     2º BM - R$ 60.458,00                         3º BM - R$ 111.370,00                   LOTE  01                                                     1º BM - R$: 122.191,54                  2º BM - R$ 40.093,20                    </t>
  </si>
  <si>
    <t xml:space="preserve">CONCORRêNCIA </t>
  </si>
  <si>
    <t xml:space="preserve">CONTRATAÇÃO DE EMPRESA ESPECIALIZADA NA ÁREA DE ENGENHARIA E ARQUITETURA PARA REVITALIZAÇÃO E MODERNIZAÇÃO DO CLUBE MUNICIPAL DE FEIRA NOVA/PE. </t>
  </si>
  <si>
    <t>CONCORRÊNCIA
00001/2019</t>
  </si>
  <si>
    <t xml:space="preserve">CONSTRUÇÃO DE UM ESPAÇO EDUCATIVO, ESCOLA THIAGO FERNANDES DE ARRUDA </t>
  </si>
  <si>
    <t>PROCESSO Nº 23400001389201831           ID :1087050</t>
  </si>
  <si>
    <t>4.022.804,26</t>
  </si>
  <si>
    <t xml:space="preserve"> 17.331.335/0001-95</t>
  </si>
  <si>
    <t xml:space="preserve"> C&amp;M CONSTRUTORA E PRESTADORA DE SERVIÇOS LTDA</t>
  </si>
  <si>
    <t xml:space="preserve">  1º BM - R$: 37.895.10
               2ºBM - R$: 78.586.38              3º BM - R$:63.161.13
                4ºBM - R$: 46.845.85             5º BM - R$: 77.187.43
              6ºBM - R$: 72.526.77                        7º BM - R$:101.581.69                         8º BM - R$:40.249.10                              9º BM - R$:47.088.71                          10º BM - R$:43.002.37
               </t>
  </si>
  <si>
    <t>CONTRATO NÃO VIGENTE FOI REALIZADO UM  NOVO PROCESSO LICITATORIO, DEVIDO AO DISTRATO DA EMPRESA ANTERIOR, SEGUE ABAIXO  O NOVO CONTRATO</t>
  </si>
  <si>
    <t xml:space="preserve"> TREZ PARTICIPACOES E ENGENHARIA LTDA</t>
  </si>
  <si>
    <t>41.200.286/0001-36</t>
  </si>
  <si>
    <t>CONCORRÊNCIA
00001/2023</t>
  </si>
  <si>
    <t>365(TREZENTOS E SESSENTA CINCO ) DIAS</t>
  </si>
  <si>
    <t xml:space="preserve">CONTRARAÇÃO DE EMRESA DO RAMO DE ENGENHARIA PARA A CONCLUSÃO  DA CONSTRUÇÃO DE UM ESPAÇO EDUCATIVO, 12 SALAS (ESCOLA THIAGO FERNANDES DE ARRUDA </t>
  </si>
  <si>
    <t xml:space="preserve">CONTRATAÇÃO DE EMPRESA DO RAMO DE ENGENHARIA PARA EXECUÇÃO DO MURO DE CONTENÇÃO DO CANAL DA RUA OTAVIANO HERÁCLIO E NA TRAVESSA C, NO MUNICÍPIO DE FEIRA NOVA/PE </t>
  </si>
  <si>
    <t xml:space="preserve">TOMADA DE PREÇO 002/2023
</t>
  </si>
  <si>
    <t>1º BM - R$:17.204,48                           2º BM - R$ 23.330,14                      3º BM - R$: 15.792,20                4º BM - R$  16.855,43</t>
  </si>
  <si>
    <r>
      <t xml:space="preserve">  1º BM - R$:  111.201.98                    2º BM - R$:  191.637.60               3º BM - R$: 173.040.77                            4º BM - R$ 206.753.48              5º BM - R$: 202.669.16                            6º BM - R$ 213.443.19                 7º BM - R$:  200.137.40                   8º BM - R$:  207.833.35               9º BM - R$: 207.262.65                            10º BM - R$ 209.793.01                     11º BM - R$:221.976.71                        </t>
    </r>
    <r>
      <rPr>
        <sz val="14"/>
        <color theme="1"/>
        <rFont val="Calibri"/>
        <family val="2"/>
        <scheme val="minor"/>
      </rPr>
      <t>BM REAJUSTE</t>
    </r>
    <r>
      <rPr>
        <sz val="18"/>
        <color theme="1"/>
        <rFont val="Calibri"/>
        <family val="2"/>
        <scheme val="minor"/>
      </rPr>
      <t xml:space="preserve"> - R$ 20.752.02               12º BM - R$: 216.754.87                           13º BM - R$ 217.806.26               14º BM - R$: 203.881.83                   15º BM - R$:  210.894.00             16º BM - R$: 208.859.64                         17º BM - R$ 226.230.07                     18º BM - R$:179.086.11               19º BM - R$: 26.445.65( PARCIAL)                                                20º BM - R$: 187.667.30                                         21º BM - R$: 184.596.84                    24º BM - R$: 200.065,87                25º BM - R$: 201.630,90                26º BM -R$ 191.804,25             27º BM -R$ 193.459,9    28º BM -R$ 233.05278                                          </t>
    </r>
  </si>
  <si>
    <t>JANEIRO/2023 A DEZEMBRO/2023</t>
  </si>
  <si>
    <t>20º  BM - R$: 31.290.03                   21º  BM - R$: 70.498.86           22º  BM - R$: 38.214,34</t>
  </si>
  <si>
    <t>14º R$ 20.329.70                                    15º 49.138,85                                    16º R$ 50.855,86</t>
  </si>
  <si>
    <t xml:space="preserve">25ºBM - R$:32.058,59  </t>
  </si>
  <si>
    <t xml:space="preserve">5º BM - R$: 50.734.88                            6º BM - R$ 82.189.72                       7º BM - R$ 101.579.06                 8º BM - R$ 143.023,72               9º BM - R$: 454.511,06                     </t>
  </si>
  <si>
    <t>4º BM - R$ 40.686,76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</si>
</sst>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452436</xdr:colOff>
      <xdr:row>0</xdr:row>
      <xdr:rowOff>142874</xdr:rowOff>
    </xdr:from>
    <xdr:to>
      <xdr:col>1</xdr:col>
      <xdr:colOff>1785937</xdr:colOff>
      <xdr:row>7</xdr:row>
      <xdr:rowOff>47625</xdr:rowOff>
    </xdr:to>
    <xdr:pic>
      <xdr:nvPicPr>
        <xdr:cNvPr id="2" name="Imagem 1" descr="C:\Users\Sec. Obras\Desktop\ENG FELIPE\logo_f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6" y="142874"/>
          <a:ext cx="3429001" cy="2190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view="pageBreakPreview" topLeftCell="I25" zoomScale="40" zoomScaleNormal="70" zoomScaleSheetLayoutView="40" workbookViewId="0">
      <selection activeCell="S26" sqref="S26"/>
    </sheetView>
  </sheetViews>
  <sheetFormatPr defaultRowHeight="15" x14ac:dyDescent="0.25"/>
  <cols>
    <col min="1" max="1" width="31.28515625" customWidth="1"/>
    <col min="2" max="2" width="49" customWidth="1"/>
    <col min="3" max="3" width="42.140625" customWidth="1"/>
    <col min="4" max="4" width="30.5703125" customWidth="1"/>
    <col min="5" max="5" width="35.42578125" customWidth="1"/>
    <col min="6" max="6" width="37.42578125" customWidth="1"/>
    <col min="7" max="7" width="42.28515625" customWidth="1"/>
    <col min="8" max="8" width="30.28515625" customWidth="1"/>
    <col min="9" max="9" width="25.42578125" customWidth="1"/>
    <col min="10" max="10" width="23.140625" customWidth="1"/>
    <col min="11" max="11" width="32.28515625" customWidth="1"/>
    <col min="12" max="12" width="53" bestFit="1" customWidth="1"/>
    <col min="13" max="13" width="22.42578125" customWidth="1"/>
    <col min="14" max="14" width="31.42578125" customWidth="1"/>
    <col min="15" max="15" width="32.28515625" customWidth="1"/>
    <col min="16" max="16" width="28.28515625" customWidth="1"/>
    <col min="17" max="17" width="48.85546875" customWidth="1"/>
    <col min="18" max="18" width="49.85546875" customWidth="1"/>
    <col min="19" max="19" width="35.5703125" customWidth="1"/>
    <col min="20" max="20" width="35.140625" customWidth="1"/>
    <col min="21" max="21" width="30.7109375" customWidth="1"/>
    <col min="22" max="22" width="11.28515625" customWidth="1"/>
  </cols>
  <sheetData>
    <row r="1" spans="1:22" ht="23.25" customHeight="1" x14ac:dyDescent="0.25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2" ht="23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2" ht="23.25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23.2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23.25" x14ac:dyDescent="0.35">
      <c r="A6" s="3"/>
      <c r="B6" s="3"/>
      <c r="C6" s="3"/>
      <c r="D6" s="3"/>
      <c r="E6" s="3"/>
      <c r="F6" s="3"/>
      <c r="G6" s="3"/>
      <c r="H6" s="3"/>
      <c r="I6" s="3"/>
    </row>
    <row r="7" spans="1:22" ht="44.25" customHeight="1" x14ac:dyDescent="0.35">
      <c r="A7" s="3"/>
      <c r="B7" s="3"/>
      <c r="C7" s="3"/>
      <c r="D7" s="3"/>
      <c r="E7" s="3"/>
      <c r="F7" s="3"/>
      <c r="G7" s="3"/>
      <c r="H7" s="3"/>
      <c r="I7" s="3"/>
    </row>
    <row r="8" spans="1:22" ht="46.5" x14ac:dyDescent="0.7">
      <c r="A8" s="48" t="s">
        <v>23</v>
      </c>
      <c r="B8" s="48"/>
      <c r="C8" s="24" t="s">
        <v>51</v>
      </c>
      <c r="D8" s="24"/>
      <c r="E8" s="24"/>
      <c r="F8" s="5"/>
      <c r="G8" s="5"/>
      <c r="H8" s="5"/>
      <c r="I8" s="3"/>
    </row>
    <row r="9" spans="1:22" ht="46.5" x14ac:dyDescent="0.7">
      <c r="A9" s="48" t="s">
        <v>24</v>
      </c>
      <c r="B9" s="48"/>
      <c r="C9" s="51">
        <v>2023</v>
      </c>
      <c r="D9" s="51"/>
      <c r="E9" s="51"/>
      <c r="F9" s="3"/>
      <c r="G9" s="3"/>
      <c r="H9" s="3"/>
      <c r="I9" s="3"/>
    </row>
    <row r="10" spans="1:22" ht="46.5" x14ac:dyDescent="0.7">
      <c r="A10" s="48" t="s">
        <v>25</v>
      </c>
      <c r="B10" s="48"/>
      <c r="C10" s="24" t="s">
        <v>135</v>
      </c>
      <c r="D10" s="24"/>
      <c r="E10" s="24"/>
      <c r="F10" s="5"/>
      <c r="G10" s="5"/>
      <c r="H10" s="5"/>
      <c r="I10" s="3"/>
      <c r="J10" s="2"/>
      <c r="K10" s="52"/>
      <c r="L10" s="52"/>
      <c r="M10" s="52"/>
      <c r="N10" s="52"/>
      <c r="O10" s="52"/>
      <c r="Q10" s="52"/>
      <c r="R10" s="52"/>
      <c r="S10" s="52"/>
      <c r="T10" s="52"/>
      <c r="U10" s="52"/>
    </row>
    <row r="11" spans="1:22" ht="28.5" x14ac:dyDescent="0.45">
      <c r="A11" s="21"/>
      <c r="B11" s="21"/>
      <c r="C11" s="5"/>
      <c r="D11" s="5"/>
      <c r="E11" s="5"/>
      <c r="F11" s="5"/>
      <c r="G11" s="5"/>
      <c r="H11" s="5"/>
      <c r="I11" s="3"/>
      <c r="J11" s="2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2" ht="23.25" x14ac:dyDescent="0.35">
      <c r="A12" s="4"/>
      <c r="B12" s="4"/>
      <c r="C12" s="5"/>
      <c r="D12" s="5"/>
      <c r="E12" s="5"/>
      <c r="F12" s="5"/>
      <c r="G12" s="5"/>
      <c r="H12" s="5"/>
      <c r="I12" s="3"/>
      <c r="J12" s="2"/>
      <c r="K12" s="8"/>
      <c r="L12" s="8"/>
      <c r="M12" s="8"/>
      <c r="N12" s="17" t="s">
        <v>36</v>
      </c>
      <c r="O12" s="8"/>
      <c r="Q12" s="8"/>
      <c r="R12" s="8"/>
      <c r="S12" s="8"/>
      <c r="T12" s="8"/>
      <c r="U12" s="8"/>
    </row>
    <row r="13" spans="1:22" ht="21.75" customHeight="1" x14ac:dyDescent="0.35">
      <c r="A13" s="1"/>
      <c r="B13" s="1"/>
      <c r="C13" s="2"/>
      <c r="D13" s="2"/>
      <c r="E13" s="7"/>
      <c r="F13" s="7"/>
      <c r="G13" s="7"/>
      <c r="H13" s="5"/>
      <c r="I13" s="2"/>
      <c r="J13" s="7"/>
      <c r="K13" s="7"/>
      <c r="L13" s="7"/>
      <c r="M13" s="7"/>
      <c r="N13" s="2"/>
      <c r="O13" s="2"/>
      <c r="Q13" s="7"/>
      <c r="R13" s="7"/>
      <c r="S13" s="7"/>
      <c r="T13" s="7"/>
      <c r="U13" s="2"/>
      <c r="V13" s="2"/>
    </row>
    <row r="14" spans="1:22" ht="11.25" customHeight="1" x14ac:dyDescent="0.25"/>
    <row r="15" spans="1:22" ht="29.25" customHeight="1" x14ac:dyDescent="0.35">
      <c r="A15" s="46" t="s">
        <v>0</v>
      </c>
      <c r="B15" s="43" t="s">
        <v>28</v>
      </c>
      <c r="C15" s="30" t="s">
        <v>19</v>
      </c>
      <c r="D15" s="31"/>
      <c r="E15" s="31"/>
      <c r="F15" s="32"/>
      <c r="G15" s="33" t="s">
        <v>34</v>
      </c>
      <c r="H15" s="34"/>
      <c r="I15" s="34"/>
      <c r="J15" s="34"/>
      <c r="K15" s="34"/>
      <c r="L15" s="35"/>
      <c r="M15" s="30" t="s">
        <v>20</v>
      </c>
      <c r="N15" s="32"/>
      <c r="O15" s="43" t="s">
        <v>12</v>
      </c>
      <c r="P15" s="36" t="s">
        <v>21</v>
      </c>
      <c r="Q15" s="36"/>
      <c r="R15" s="36"/>
      <c r="S15" s="36"/>
      <c r="T15" s="36"/>
      <c r="U15" s="43" t="s">
        <v>18</v>
      </c>
    </row>
    <row r="16" spans="1:22" ht="159" customHeight="1" x14ac:dyDescent="0.25">
      <c r="A16" s="47"/>
      <c r="B16" s="44"/>
      <c r="C16" s="6" t="s">
        <v>1</v>
      </c>
      <c r="D16" s="25" t="s">
        <v>2</v>
      </c>
      <c r="E16" s="6" t="s">
        <v>3</v>
      </c>
      <c r="F16" s="6" t="s">
        <v>4</v>
      </c>
      <c r="G16" s="6" t="s">
        <v>5</v>
      </c>
      <c r="H16" s="6" t="s">
        <v>31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44"/>
      <c r="P16" s="6" t="s">
        <v>13</v>
      </c>
      <c r="Q16" s="6" t="s">
        <v>14</v>
      </c>
      <c r="R16" s="6" t="s">
        <v>15</v>
      </c>
      <c r="S16" s="6" t="s">
        <v>17</v>
      </c>
      <c r="T16" s="6" t="s">
        <v>16</v>
      </c>
      <c r="U16" s="44"/>
    </row>
    <row r="17" spans="1:21" s="3" customFormat="1" ht="322.5" customHeight="1" x14ac:dyDescent="0.35">
      <c r="A17" s="9" t="s">
        <v>59</v>
      </c>
      <c r="B17" s="10" t="s">
        <v>44</v>
      </c>
      <c r="C17" s="11" t="s">
        <v>43</v>
      </c>
      <c r="D17" s="11" t="s">
        <v>45</v>
      </c>
      <c r="E17" s="15">
        <v>184886.74</v>
      </c>
      <c r="F17" s="15">
        <f>K17-E17</f>
        <v>46417.06</v>
      </c>
      <c r="G17" s="11" t="s">
        <v>61</v>
      </c>
      <c r="H17" s="10" t="s">
        <v>60</v>
      </c>
      <c r="I17" s="12">
        <v>43472</v>
      </c>
      <c r="J17" s="10" t="s">
        <v>58</v>
      </c>
      <c r="K17" s="14">
        <v>231303.8</v>
      </c>
      <c r="L17" s="12">
        <v>44970</v>
      </c>
      <c r="M17" s="10" t="s">
        <v>58</v>
      </c>
      <c r="N17" s="13" t="s">
        <v>35</v>
      </c>
      <c r="O17" s="13" t="s">
        <v>35</v>
      </c>
      <c r="P17" s="13" t="s">
        <v>73</v>
      </c>
      <c r="Q17" s="10" t="s">
        <v>35</v>
      </c>
      <c r="R17" s="10" t="s">
        <v>75</v>
      </c>
      <c r="S17" s="14" t="s">
        <v>35</v>
      </c>
      <c r="T17" s="14">
        <v>175572.11</v>
      </c>
      <c r="U17" s="10" t="s">
        <v>125</v>
      </c>
    </row>
    <row r="18" spans="1:21" s="3" customFormat="1" ht="322.5" customHeight="1" x14ac:dyDescent="0.35">
      <c r="A18" s="9" t="s">
        <v>106</v>
      </c>
      <c r="B18" s="10" t="s">
        <v>44</v>
      </c>
      <c r="C18" s="11" t="s">
        <v>43</v>
      </c>
      <c r="D18" s="11" t="s">
        <v>45</v>
      </c>
      <c r="E18" s="15">
        <v>184886.74</v>
      </c>
      <c r="F18" s="15">
        <f>K18-E18</f>
        <v>-141788.35999999999</v>
      </c>
      <c r="G18" s="11" t="s">
        <v>88</v>
      </c>
      <c r="H18" s="10" t="s">
        <v>86</v>
      </c>
      <c r="I18" s="12">
        <v>45173</v>
      </c>
      <c r="J18" s="10" t="s">
        <v>58</v>
      </c>
      <c r="K18" s="14">
        <v>43098.38</v>
      </c>
      <c r="L18" s="12">
        <v>45353</v>
      </c>
      <c r="M18" s="10" t="s">
        <v>58</v>
      </c>
      <c r="N18" s="13" t="s">
        <v>35</v>
      </c>
      <c r="O18" s="13" t="s">
        <v>35</v>
      </c>
      <c r="P18" s="13" t="s">
        <v>73</v>
      </c>
      <c r="Q18" s="10" t="s">
        <v>109</v>
      </c>
      <c r="R18" s="10" t="s">
        <v>109</v>
      </c>
      <c r="S18" s="10" t="s">
        <v>109</v>
      </c>
      <c r="T18" s="14">
        <v>9357</v>
      </c>
      <c r="U18" s="10" t="s">
        <v>50</v>
      </c>
    </row>
    <row r="19" spans="1:21" s="3" customFormat="1" ht="322.5" customHeight="1" x14ac:dyDescent="0.35">
      <c r="A19" s="9" t="s">
        <v>118</v>
      </c>
      <c r="B19" s="10" t="s">
        <v>119</v>
      </c>
      <c r="C19" s="11" t="s">
        <v>120</v>
      </c>
      <c r="D19" s="11" t="s">
        <v>45</v>
      </c>
      <c r="E19" s="15" t="s">
        <v>121</v>
      </c>
      <c r="F19" s="15" t="s">
        <v>35</v>
      </c>
      <c r="G19" s="11" t="s">
        <v>122</v>
      </c>
      <c r="H19" s="11" t="s">
        <v>123</v>
      </c>
      <c r="I19" s="12">
        <v>43685</v>
      </c>
      <c r="J19" s="10" t="s">
        <v>62</v>
      </c>
      <c r="K19" s="15">
        <v>3293841.96</v>
      </c>
      <c r="L19" s="12">
        <v>44966</v>
      </c>
      <c r="M19" s="10" t="s">
        <v>35</v>
      </c>
      <c r="N19" s="14">
        <f>K19+31886.4</f>
        <v>3325728.36</v>
      </c>
      <c r="O19" s="13" t="s">
        <v>35</v>
      </c>
      <c r="P19" s="13" t="s">
        <v>73</v>
      </c>
      <c r="Q19" s="14">
        <v>586768.23</v>
      </c>
      <c r="R19" s="10" t="s">
        <v>124</v>
      </c>
      <c r="S19" s="14" t="s">
        <v>35</v>
      </c>
      <c r="T19" s="14">
        <v>586768.23</v>
      </c>
      <c r="U19" s="10" t="s">
        <v>125</v>
      </c>
    </row>
    <row r="20" spans="1:21" s="3" customFormat="1" ht="322.5" customHeight="1" x14ac:dyDescent="0.35">
      <c r="A20" s="9" t="s">
        <v>128</v>
      </c>
      <c r="B20" s="10" t="s">
        <v>130</v>
      </c>
      <c r="C20" s="11" t="s">
        <v>120</v>
      </c>
      <c r="D20" s="11" t="s">
        <v>45</v>
      </c>
      <c r="E20" s="15" t="s">
        <v>121</v>
      </c>
      <c r="F20" s="15">
        <f>K20-E20</f>
        <v>1334446.29</v>
      </c>
      <c r="G20" s="11" t="s">
        <v>127</v>
      </c>
      <c r="H20" s="11" t="s">
        <v>126</v>
      </c>
      <c r="I20" s="12">
        <v>45135</v>
      </c>
      <c r="J20" s="10" t="s">
        <v>129</v>
      </c>
      <c r="K20" s="15">
        <v>5357250.55</v>
      </c>
      <c r="L20" s="12">
        <v>45501</v>
      </c>
      <c r="M20" s="10" t="s">
        <v>35</v>
      </c>
      <c r="N20" s="14"/>
      <c r="O20" s="13" t="s">
        <v>35</v>
      </c>
      <c r="P20" s="13" t="s">
        <v>73</v>
      </c>
      <c r="Q20" s="14" t="s">
        <v>35</v>
      </c>
      <c r="R20" s="10" t="s">
        <v>35</v>
      </c>
      <c r="S20" s="14" t="s">
        <v>35</v>
      </c>
      <c r="T20" s="14" t="s">
        <v>35</v>
      </c>
      <c r="U20" s="10" t="s">
        <v>50</v>
      </c>
    </row>
    <row r="21" spans="1:21" s="3" customFormat="1" ht="409.5" customHeight="1" x14ac:dyDescent="0.35">
      <c r="A21" s="9" t="s">
        <v>64</v>
      </c>
      <c r="B21" s="10" t="s">
        <v>63</v>
      </c>
      <c r="C21" s="11" t="s">
        <v>65</v>
      </c>
      <c r="D21" s="11" t="s">
        <v>45</v>
      </c>
      <c r="E21" s="15" t="s">
        <v>66</v>
      </c>
      <c r="F21" s="15" t="s">
        <v>35</v>
      </c>
      <c r="G21" s="11" t="s">
        <v>68</v>
      </c>
      <c r="H21" s="11" t="s">
        <v>67</v>
      </c>
      <c r="I21" s="12">
        <v>43346</v>
      </c>
      <c r="J21" s="10" t="s">
        <v>62</v>
      </c>
      <c r="K21" s="14">
        <v>1519729.29</v>
      </c>
      <c r="L21" s="12">
        <v>45207</v>
      </c>
      <c r="M21" s="10" t="s">
        <v>62</v>
      </c>
      <c r="N21" s="14">
        <f>1519729.29+16986.28</f>
        <v>1536715.57</v>
      </c>
      <c r="O21" s="13" t="s">
        <v>35</v>
      </c>
      <c r="P21" s="13" t="s">
        <v>73</v>
      </c>
      <c r="Q21" s="10" t="s">
        <v>136</v>
      </c>
      <c r="R21" s="10" t="s">
        <v>110</v>
      </c>
      <c r="S21" s="28">
        <f>31290.03+70498.86+38214.34</f>
        <v>140003.22999999998</v>
      </c>
      <c r="T21" s="14">
        <f>N21</f>
        <v>1536715.57</v>
      </c>
      <c r="U21" s="10" t="s">
        <v>107</v>
      </c>
    </row>
    <row r="22" spans="1:21" ht="322.5" customHeight="1" x14ac:dyDescent="0.25">
      <c r="A22" s="9" t="s">
        <v>37</v>
      </c>
      <c r="B22" s="10" t="s">
        <v>38</v>
      </c>
      <c r="C22" s="10" t="s">
        <v>42</v>
      </c>
      <c r="D22" s="11" t="s">
        <v>39</v>
      </c>
      <c r="E22" s="15">
        <v>300000.42</v>
      </c>
      <c r="F22" s="15">
        <v>47713.38</v>
      </c>
      <c r="G22" s="11" t="s">
        <v>40</v>
      </c>
      <c r="H22" s="10" t="s">
        <v>41</v>
      </c>
      <c r="I22" s="12">
        <v>42661</v>
      </c>
      <c r="J22" s="10" t="s">
        <v>33</v>
      </c>
      <c r="K22" s="14">
        <v>291607.42</v>
      </c>
      <c r="L22" s="12">
        <v>44720</v>
      </c>
      <c r="M22" s="10" t="s">
        <v>33</v>
      </c>
      <c r="N22" s="14">
        <v>326100.2</v>
      </c>
      <c r="O22" s="14" t="s">
        <v>35</v>
      </c>
      <c r="P22" s="13" t="s">
        <v>73</v>
      </c>
      <c r="Q22" s="29"/>
      <c r="R22" s="10" t="s">
        <v>74</v>
      </c>
      <c r="S22" s="14" t="s">
        <v>35</v>
      </c>
      <c r="T22" s="14">
        <v>254543.78</v>
      </c>
      <c r="U22" s="10" t="s">
        <v>89</v>
      </c>
    </row>
    <row r="23" spans="1:21" ht="381" customHeight="1" x14ac:dyDescent="0.25">
      <c r="A23" s="9" t="s">
        <v>52</v>
      </c>
      <c r="B23" s="10" t="s">
        <v>53</v>
      </c>
      <c r="C23" s="10" t="s">
        <v>54</v>
      </c>
      <c r="D23" s="11" t="s">
        <v>57</v>
      </c>
      <c r="E23" s="15">
        <v>987600</v>
      </c>
      <c r="F23" s="15">
        <v>20636.97</v>
      </c>
      <c r="G23" s="11" t="s">
        <v>55</v>
      </c>
      <c r="H23" s="10" t="s">
        <v>56</v>
      </c>
      <c r="I23" s="12">
        <v>43249</v>
      </c>
      <c r="J23" s="10" t="s">
        <v>58</v>
      </c>
      <c r="K23" s="15">
        <v>1012678.97</v>
      </c>
      <c r="L23" s="12">
        <v>45397</v>
      </c>
      <c r="M23" s="10" t="s">
        <v>58</v>
      </c>
      <c r="N23" s="15">
        <v>1008236.97</v>
      </c>
      <c r="O23" s="13" t="s">
        <v>35</v>
      </c>
      <c r="P23" s="13" t="s">
        <v>73</v>
      </c>
      <c r="Q23" s="28" t="s">
        <v>137</v>
      </c>
      <c r="R23" s="10" t="s">
        <v>108</v>
      </c>
      <c r="S23" s="28" t="s">
        <v>137</v>
      </c>
      <c r="T23" s="14">
        <v>918625.78</v>
      </c>
      <c r="U23" s="10" t="s">
        <v>50</v>
      </c>
    </row>
    <row r="24" spans="1:21" ht="409.5" x14ac:dyDescent="0.25">
      <c r="A24" s="9" t="s">
        <v>69</v>
      </c>
      <c r="B24" s="10" t="s">
        <v>70</v>
      </c>
      <c r="C24" s="10" t="s">
        <v>35</v>
      </c>
      <c r="D24" s="11" t="s">
        <v>71</v>
      </c>
      <c r="E24" s="15" t="s">
        <v>35</v>
      </c>
      <c r="F24" s="15" t="s">
        <v>35</v>
      </c>
      <c r="G24" s="11" t="s">
        <v>55</v>
      </c>
      <c r="H24" s="10" t="s">
        <v>56</v>
      </c>
      <c r="I24" s="12">
        <v>44036</v>
      </c>
      <c r="J24" s="10" t="s">
        <v>72</v>
      </c>
      <c r="K24" s="15">
        <v>900890.98</v>
      </c>
      <c r="L24" s="12">
        <v>45232</v>
      </c>
      <c r="M24" s="10" t="s">
        <v>96</v>
      </c>
      <c r="N24" s="15">
        <v>915433.12</v>
      </c>
      <c r="O24" s="26" t="s">
        <v>35</v>
      </c>
      <c r="P24" s="13" t="s">
        <v>73</v>
      </c>
      <c r="Q24" s="28" t="s">
        <v>138</v>
      </c>
      <c r="R24" s="10" t="s">
        <v>111</v>
      </c>
      <c r="S24" s="14"/>
      <c r="T24" s="14">
        <v>883374.53</v>
      </c>
      <c r="U24" s="10" t="s">
        <v>95</v>
      </c>
    </row>
    <row r="25" spans="1:21" ht="409.5" customHeight="1" x14ac:dyDescent="0.25">
      <c r="A25" s="9" t="s">
        <v>91</v>
      </c>
      <c r="B25" s="10" t="s">
        <v>90</v>
      </c>
      <c r="C25" s="10" t="s">
        <v>35</v>
      </c>
      <c r="D25" s="11" t="s">
        <v>87</v>
      </c>
      <c r="E25" s="15">
        <v>0</v>
      </c>
      <c r="F25" s="15">
        <v>2378306.63</v>
      </c>
      <c r="G25" s="11" t="s">
        <v>92</v>
      </c>
      <c r="H25" s="10" t="s">
        <v>93</v>
      </c>
      <c r="I25" s="12">
        <v>44419</v>
      </c>
      <c r="J25" s="10" t="s">
        <v>94</v>
      </c>
      <c r="K25" s="15">
        <f>E25+F25</f>
        <v>2378306.63</v>
      </c>
      <c r="L25" s="12">
        <v>45515</v>
      </c>
      <c r="M25" s="10" t="s">
        <v>94</v>
      </c>
      <c r="N25" s="15">
        <f>K25*2+O25</f>
        <v>4944265.75</v>
      </c>
      <c r="O25" s="27">
        <v>187652.49</v>
      </c>
      <c r="P25" s="13" t="s">
        <v>73</v>
      </c>
      <c r="Q25" s="28">
        <v>2407761.63</v>
      </c>
      <c r="R25" s="10" t="s">
        <v>134</v>
      </c>
      <c r="S25" s="14">
        <v>2407761.63</v>
      </c>
      <c r="T25" s="14">
        <v>5530909.9900000002</v>
      </c>
      <c r="U25" s="10" t="s">
        <v>50</v>
      </c>
    </row>
    <row r="26" spans="1:21" ht="244.5" customHeight="1" x14ac:dyDescent="0.25">
      <c r="A26" s="9" t="s">
        <v>81</v>
      </c>
      <c r="B26" s="10" t="s">
        <v>77</v>
      </c>
      <c r="C26" s="10" t="s">
        <v>79</v>
      </c>
      <c r="D26" s="11" t="s">
        <v>76</v>
      </c>
      <c r="E26" s="15">
        <v>1050500</v>
      </c>
      <c r="F26" s="15">
        <v>1158043.52</v>
      </c>
      <c r="G26" s="11" t="s">
        <v>55</v>
      </c>
      <c r="H26" s="10" t="s">
        <v>80</v>
      </c>
      <c r="I26" s="12">
        <v>44455</v>
      </c>
      <c r="J26" s="10" t="s">
        <v>78</v>
      </c>
      <c r="K26" s="15">
        <f>E26+F26</f>
        <v>2208543.52</v>
      </c>
      <c r="L26" s="12">
        <v>45367</v>
      </c>
      <c r="M26" s="10" t="s">
        <v>78</v>
      </c>
      <c r="N26" s="15"/>
      <c r="O26" s="27" t="s">
        <v>35</v>
      </c>
      <c r="P26" s="13" t="s">
        <v>73</v>
      </c>
      <c r="Q26" s="28" t="s">
        <v>139</v>
      </c>
      <c r="R26" s="10" t="s">
        <v>112</v>
      </c>
      <c r="S26" s="14">
        <f>50734.88+82189.72+101579.06+143023.72+454511.06</f>
        <v>832038.44</v>
      </c>
      <c r="T26" s="14">
        <v>1065081.6100000001</v>
      </c>
      <c r="U26" s="10" t="s">
        <v>50</v>
      </c>
    </row>
    <row r="27" spans="1:21" ht="202.5" customHeight="1" x14ac:dyDescent="0.25">
      <c r="A27" s="9" t="s">
        <v>83</v>
      </c>
      <c r="B27" s="10" t="s">
        <v>82</v>
      </c>
      <c r="C27" s="10" t="s">
        <v>85</v>
      </c>
      <c r="D27" s="11" t="s">
        <v>39</v>
      </c>
      <c r="E27" s="15">
        <v>124976.14</v>
      </c>
      <c r="F27" s="15">
        <f>176060.77-124976.14</f>
        <v>51084.62999999999</v>
      </c>
      <c r="G27" s="11" t="s">
        <v>55</v>
      </c>
      <c r="H27" s="10" t="s">
        <v>80</v>
      </c>
      <c r="I27" s="12">
        <v>44706</v>
      </c>
      <c r="J27" s="10" t="s">
        <v>84</v>
      </c>
      <c r="K27" s="15">
        <f>E27+F27</f>
        <v>176060.77</v>
      </c>
      <c r="L27" s="12">
        <v>45214</v>
      </c>
      <c r="M27" s="10" t="s">
        <v>84</v>
      </c>
      <c r="N27" s="15">
        <v>216749.53</v>
      </c>
      <c r="O27" s="27" t="s">
        <v>35</v>
      </c>
      <c r="P27" s="13" t="s">
        <v>73</v>
      </c>
      <c r="Q27" s="27" t="s">
        <v>140</v>
      </c>
      <c r="R27" s="10" t="s">
        <v>113</v>
      </c>
      <c r="S27" s="14">
        <v>40686.76</v>
      </c>
      <c r="T27" s="14">
        <f>N27</f>
        <v>216749.53</v>
      </c>
      <c r="U27" s="10" t="s">
        <v>107</v>
      </c>
    </row>
    <row r="28" spans="1:21" ht="162.75" customHeight="1" x14ac:dyDescent="0.25">
      <c r="A28" s="9" t="s">
        <v>100</v>
      </c>
      <c r="B28" s="10" t="s">
        <v>97</v>
      </c>
      <c r="C28" s="10" t="s">
        <v>35</v>
      </c>
      <c r="D28" s="10" t="s">
        <v>87</v>
      </c>
      <c r="E28" s="15" t="s">
        <v>35</v>
      </c>
      <c r="F28" s="15">
        <v>176880.62</v>
      </c>
      <c r="G28" s="11" t="s">
        <v>99</v>
      </c>
      <c r="H28" s="10" t="s">
        <v>98</v>
      </c>
      <c r="I28" s="12">
        <v>45061</v>
      </c>
      <c r="J28" s="10" t="s">
        <v>101</v>
      </c>
      <c r="K28" s="15">
        <f>F28</f>
        <v>176880.62</v>
      </c>
      <c r="L28" s="12">
        <v>45357</v>
      </c>
      <c r="M28" s="10" t="s">
        <v>101</v>
      </c>
      <c r="N28" s="15" t="s">
        <v>35</v>
      </c>
      <c r="O28" s="27" t="s">
        <v>35</v>
      </c>
      <c r="P28" s="13" t="s">
        <v>73</v>
      </c>
      <c r="Q28" s="10" t="s">
        <v>114</v>
      </c>
      <c r="R28" s="10" t="s">
        <v>114</v>
      </c>
      <c r="S28" s="14">
        <f>57742.56+49989.69+41991.6</f>
        <v>149723.85</v>
      </c>
      <c r="T28" s="14">
        <f>S28</f>
        <v>149723.85</v>
      </c>
      <c r="U28" s="10" t="s">
        <v>50</v>
      </c>
    </row>
    <row r="29" spans="1:21" ht="213.75" customHeight="1" x14ac:dyDescent="0.25">
      <c r="A29" s="9" t="s">
        <v>132</v>
      </c>
      <c r="B29" s="10" t="s">
        <v>131</v>
      </c>
      <c r="C29" s="10" t="s">
        <v>35</v>
      </c>
      <c r="D29" s="10" t="s">
        <v>87</v>
      </c>
      <c r="E29" s="15" t="s">
        <v>35</v>
      </c>
      <c r="F29" s="15">
        <v>83214.600000000006</v>
      </c>
      <c r="G29" s="11" t="s">
        <v>88</v>
      </c>
      <c r="H29" s="10" t="s">
        <v>86</v>
      </c>
      <c r="I29" s="12">
        <v>45152</v>
      </c>
      <c r="J29" s="10" t="s">
        <v>33</v>
      </c>
      <c r="K29" s="15">
        <f>F29</f>
        <v>83214.600000000006</v>
      </c>
      <c r="L29" s="12">
        <v>45332</v>
      </c>
      <c r="M29" s="10" t="s">
        <v>33</v>
      </c>
      <c r="N29" s="15"/>
      <c r="O29" s="27" t="s">
        <v>35</v>
      </c>
      <c r="P29" s="13" t="s">
        <v>73</v>
      </c>
      <c r="Q29" s="27" t="s">
        <v>133</v>
      </c>
      <c r="R29" s="10" t="s">
        <v>133</v>
      </c>
      <c r="S29" s="27">
        <v>73182.25</v>
      </c>
      <c r="T29" s="14">
        <f>S29</f>
        <v>73182.25</v>
      </c>
      <c r="U29" s="10" t="s">
        <v>50</v>
      </c>
    </row>
    <row r="30" spans="1:21" ht="408.75" customHeight="1" x14ac:dyDescent="0.25">
      <c r="A30" s="9" t="s">
        <v>116</v>
      </c>
      <c r="B30" s="10" t="s">
        <v>102</v>
      </c>
      <c r="C30" s="10" t="s">
        <v>35</v>
      </c>
      <c r="D30" s="10" t="s">
        <v>87</v>
      </c>
      <c r="E30" s="15" t="s">
        <v>35</v>
      </c>
      <c r="F30" s="15">
        <v>5050086.8899999997</v>
      </c>
      <c r="G30" s="11" t="s">
        <v>99</v>
      </c>
      <c r="H30" s="10" t="s">
        <v>98</v>
      </c>
      <c r="I30" s="12">
        <v>45083</v>
      </c>
      <c r="J30" s="10" t="s">
        <v>104</v>
      </c>
      <c r="K30" s="15">
        <f>F30</f>
        <v>5050086.8899999997</v>
      </c>
      <c r="L30" s="12">
        <v>45444</v>
      </c>
      <c r="M30" s="10"/>
      <c r="N30" s="15" t="s">
        <v>35</v>
      </c>
      <c r="O30" s="27" t="s">
        <v>35</v>
      </c>
      <c r="P30" s="13" t="s">
        <v>73</v>
      </c>
      <c r="Q30" s="27">
        <v>1165997.43</v>
      </c>
      <c r="R30" s="10" t="s">
        <v>115</v>
      </c>
      <c r="S30" s="14">
        <v>1165997.43</v>
      </c>
      <c r="T30" s="14">
        <f>Q30</f>
        <v>1165997.43</v>
      </c>
      <c r="U30" s="10" t="s">
        <v>50</v>
      </c>
    </row>
    <row r="31" spans="1:21" ht="291.75" customHeight="1" x14ac:dyDescent="0.25">
      <c r="A31" s="9" t="s">
        <v>103</v>
      </c>
      <c r="B31" s="10" t="s">
        <v>117</v>
      </c>
      <c r="C31" s="10" t="s">
        <v>35</v>
      </c>
      <c r="D31" s="10" t="s">
        <v>87</v>
      </c>
      <c r="E31" s="15" t="s">
        <v>35</v>
      </c>
      <c r="F31" s="15">
        <v>1196129.21</v>
      </c>
      <c r="G31" s="11" t="s">
        <v>99</v>
      </c>
      <c r="H31" s="10" t="s">
        <v>98</v>
      </c>
      <c r="I31" s="12">
        <v>45281</v>
      </c>
      <c r="J31" s="10" t="s">
        <v>104</v>
      </c>
      <c r="K31" s="15">
        <f>F31</f>
        <v>1196129.21</v>
      </c>
      <c r="L31" s="12">
        <v>45461</v>
      </c>
      <c r="M31" s="10"/>
      <c r="N31" s="15" t="s">
        <v>35</v>
      </c>
      <c r="O31" s="27" t="s">
        <v>35</v>
      </c>
      <c r="P31" s="13" t="s">
        <v>73</v>
      </c>
      <c r="Q31" s="27" t="s">
        <v>35</v>
      </c>
      <c r="R31" s="10" t="s">
        <v>35</v>
      </c>
      <c r="S31" s="14" t="s">
        <v>35</v>
      </c>
      <c r="T31" s="14" t="str">
        <f>Q31</f>
        <v>-</v>
      </c>
      <c r="U31" s="10" t="s">
        <v>50</v>
      </c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22" ht="23.25" x14ac:dyDescent="0.35">
      <c r="A69" s="1"/>
      <c r="B69" s="1"/>
      <c r="C69" s="5"/>
      <c r="D69" s="5"/>
      <c r="E69" s="5"/>
      <c r="F69" s="5"/>
      <c r="G69" s="3"/>
      <c r="H69" s="18"/>
      <c r="I69" s="18"/>
      <c r="J69" s="18"/>
      <c r="K69" s="18"/>
      <c r="L69" s="2"/>
      <c r="M69" s="19"/>
      <c r="O69" s="19"/>
      <c r="P69" s="19"/>
      <c r="Q69" s="19"/>
      <c r="R69" s="19"/>
    </row>
    <row r="70" spans="1:22" ht="28.5" x14ac:dyDescent="0.45">
      <c r="A70" s="1"/>
      <c r="B70" s="1"/>
      <c r="C70" s="22" t="s">
        <v>30</v>
      </c>
      <c r="D70" s="22"/>
      <c r="E70" s="22" t="s">
        <v>47</v>
      </c>
      <c r="F70" s="22"/>
      <c r="G70" s="22"/>
      <c r="H70" s="5"/>
      <c r="I70" s="41" t="s">
        <v>49</v>
      </c>
      <c r="J70" s="42"/>
      <c r="K70" s="42"/>
      <c r="L70" s="42"/>
      <c r="M70" s="42"/>
      <c r="O70" s="22" t="s">
        <v>29</v>
      </c>
      <c r="P70" s="22"/>
      <c r="Q70" s="22"/>
      <c r="R70" s="5"/>
    </row>
    <row r="71" spans="1:22" ht="28.5" x14ac:dyDescent="0.45">
      <c r="A71" s="1"/>
      <c r="B71" s="1"/>
      <c r="C71" s="23" t="s">
        <v>105</v>
      </c>
      <c r="D71" s="23"/>
      <c r="E71" s="23"/>
      <c r="F71" s="23"/>
      <c r="G71" s="23"/>
      <c r="H71" s="5"/>
      <c r="I71" s="42" t="s">
        <v>46</v>
      </c>
      <c r="J71" s="42"/>
      <c r="K71" s="42"/>
      <c r="L71" s="42"/>
      <c r="M71" s="42"/>
      <c r="O71" s="42" t="s">
        <v>48</v>
      </c>
      <c r="P71" s="42"/>
      <c r="Q71" s="42"/>
      <c r="R71" s="3"/>
    </row>
    <row r="72" spans="1:22" ht="28.5" x14ac:dyDescent="0.45">
      <c r="A72" s="5"/>
      <c r="B72" s="5"/>
      <c r="C72" s="22" t="s">
        <v>26</v>
      </c>
      <c r="D72" s="22"/>
      <c r="E72" s="22"/>
      <c r="F72" s="22"/>
      <c r="G72" s="22"/>
      <c r="H72" s="5"/>
      <c r="I72" s="22" t="s">
        <v>32</v>
      </c>
      <c r="J72" s="22"/>
      <c r="K72" s="22"/>
      <c r="L72" s="22"/>
      <c r="M72" s="22"/>
      <c r="O72" s="45" t="s">
        <v>27</v>
      </c>
      <c r="P72" s="45"/>
      <c r="Q72" s="45"/>
      <c r="R72" s="20"/>
    </row>
    <row r="73" spans="1:22" ht="23.25" x14ac:dyDescent="0.35">
      <c r="A73" s="5"/>
      <c r="B73" s="5"/>
      <c r="C73" s="18"/>
      <c r="D73" s="18"/>
      <c r="E73" s="18"/>
      <c r="F73" s="5"/>
      <c r="G73" s="2"/>
      <c r="H73" s="18"/>
      <c r="I73" s="18"/>
      <c r="J73" s="18"/>
      <c r="K73" s="18"/>
      <c r="L73" s="18"/>
      <c r="M73" s="2"/>
      <c r="O73" s="18"/>
      <c r="P73" s="18"/>
      <c r="Q73" s="18"/>
      <c r="R73" s="18"/>
    </row>
    <row r="74" spans="1:22" ht="23.25" x14ac:dyDescent="0.35">
      <c r="A74" s="2"/>
      <c r="B74" s="3"/>
      <c r="C74" s="3"/>
      <c r="D74" s="3"/>
      <c r="E74" s="3"/>
      <c r="G74" s="5"/>
      <c r="H74" s="40"/>
      <c r="I74" s="40"/>
      <c r="J74" s="40"/>
      <c r="K74" s="40"/>
      <c r="L74" s="40"/>
      <c r="N74" s="5"/>
      <c r="O74" s="5"/>
      <c r="P74" s="5"/>
      <c r="Q74" s="5"/>
    </row>
    <row r="75" spans="1:22" ht="23.25" x14ac:dyDescent="0.35">
      <c r="A75" s="2"/>
      <c r="B75" s="5"/>
      <c r="C75" s="5"/>
      <c r="D75" s="5"/>
      <c r="E75" s="5"/>
      <c r="F75" s="2"/>
      <c r="G75" s="5"/>
      <c r="H75" s="5"/>
      <c r="I75" s="5"/>
      <c r="J75" s="5"/>
      <c r="K75" s="5"/>
      <c r="L75" s="2"/>
      <c r="N75" s="18"/>
      <c r="O75" s="18"/>
      <c r="P75" s="18"/>
      <c r="Q75" s="18"/>
    </row>
    <row r="76" spans="1:22" s="39" customFormat="1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</sheetData>
  <mergeCells count="21">
    <mergeCell ref="A10:B10"/>
    <mergeCell ref="A1:U2"/>
    <mergeCell ref="C9:E9"/>
    <mergeCell ref="A8:B8"/>
    <mergeCell ref="A9:B9"/>
    <mergeCell ref="Q10:U10"/>
    <mergeCell ref="K10:O10"/>
    <mergeCell ref="C15:F15"/>
    <mergeCell ref="G15:L15"/>
    <mergeCell ref="M15:N15"/>
    <mergeCell ref="P15:T15"/>
    <mergeCell ref="A76:XFD76"/>
    <mergeCell ref="H74:L74"/>
    <mergeCell ref="I70:M70"/>
    <mergeCell ref="I71:M71"/>
    <mergeCell ref="O15:O16"/>
    <mergeCell ref="O71:Q71"/>
    <mergeCell ref="O72:Q72"/>
    <mergeCell ref="U15:U16"/>
    <mergeCell ref="A15:A16"/>
    <mergeCell ref="B15:B16"/>
  </mergeCells>
  <pageMargins left="0.23622047244094491" right="0.23622047244094491" top="0.74803149606299213" bottom="1.3385826771653544" header="0.31496062992125984" footer="0.31496062992125984"/>
  <pageSetup paperSize="9" scale="17" orientation="landscape" verticalDpi="360" r:id="rId1"/>
  <rowBreaks count="3" manualBreakCount="3">
    <brk id="21" max="21" man="1"/>
    <brk id="28" max="21" man="1"/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2024-02-19T15:48:26Z</dcterms:modified>
</cp:coreProperties>
</file>